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rivagroup-my.sharepoint.com/personal/meta_gorican_arriva_si/Documents/Documents/Javna NAROČILA/JN 2021-5 - Gorivo/"/>
    </mc:Choice>
  </mc:AlternateContent>
  <xr:revisionPtr revIDLastSave="10" documentId="8_{1D4C85E9-294E-4CFC-A28F-F024A93F79D8}" xr6:coauthVersionLast="46" xr6:coauthVersionMax="46" xr10:uidLastSave="{5511251C-28B1-475F-B802-B8698E5D7BF2}"/>
  <bookViews>
    <workbookView xWindow="-120" yWindow="-120" windowWidth="29040" windowHeight="17640" xr2:uid="{C2FB7B09-4C28-43C0-9160-02B0C422220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  <c r="H33" i="1"/>
  <c r="H32" i="1"/>
  <c r="H31" i="1"/>
  <c r="H30" i="1"/>
  <c r="H26" i="1"/>
  <c r="H25" i="1"/>
  <c r="F24" i="1"/>
  <c r="H24" i="1" s="1"/>
  <c r="F20" i="1"/>
  <c r="H20" i="1" s="1"/>
  <c r="G13" i="1"/>
  <c r="E13" i="1"/>
  <c r="H12" i="1"/>
  <c r="F12" i="1"/>
  <c r="H11" i="1"/>
  <c r="F11" i="1"/>
  <c r="H10" i="1"/>
  <c r="F10" i="1"/>
  <c r="H9" i="1"/>
  <c r="F9" i="1"/>
  <c r="H8" i="1"/>
  <c r="H13" i="1" s="1"/>
  <c r="F23" i="1" s="1"/>
  <c r="F8" i="1"/>
  <c r="F13" i="1" s="1"/>
  <c r="F19" i="1" s="1"/>
  <c r="H19" i="1" l="1"/>
  <c r="F18" i="1"/>
  <c r="F22" i="1"/>
  <c r="H23" i="1"/>
  <c r="F27" i="1" l="1"/>
  <c r="H27" i="1" s="1"/>
  <c r="H22" i="1"/>
  <c r="H18" i="1"/>
  <c r="F29" i="1" l="1"/>
  <c r="H29" i="1" l="1"/>
  <c r="F37" i="1"/>
  <c r="F39" i="1" l="1"/>
  <c r="H37" i="1"/>
  <c r="H39" i="1" s="1"/>
</calcChain>
</file>

<file path=xl/sharedStrings.xml><?xml version="1.0" encoding="utf-8"?>
<sst xmlns="http://schemas.openxmlformats.org/spreadsheetml/2006/main" count="40" uniqueCount="38">
  <si>
    <t>povprečni manjalni tečaj Banke Slovenije</t>
  </si>
  <si>
    <t>Kotacija CIF M H</t>
  </si>
  <si>
    <t>BioDiesel UCOME</t>
  </si>
  <si>
    <t xml:space="preserve">Datum </t>
  </si>
  <si>
    <t>EUR/USD</t>
  </si>
  <si>
    <t>v USD/tono</t>
  </si>
  <si>
    <t>v EUR/tono</t>
  </si>
  <si>
    <t>Povprečje</t>
  </si>
  <si>
    <t>SKLOP 1</t>
  </si>
  <si>
    <t>SKLOP 2</t>
  </si>
  <si>
    <t>bencinski servisi</t>
  </si>
  <si>
    <t>interne črpalke</t>
  </si>
  <si>
    <t>cena za Dizel gorivo v € na liter</t>
  </si>
  <si>
    <t>CIF MED H v EUR/t</t>
  </si>
  <si>
    <t>faktor gostote 0,845 kg/l</t>
  </si>
  <si>
    <t>cena za Bio Dizel gorivo v € na liter</t>
  </si>
  <si>
    <t>Platts UCOME (red) fob ARA v Eur/mt)</t>
  </si>
  <si>
    <t>faktor gostote 0,883 kg/l</t>
  </si>
  <si>
    <t>delež vsebnosti biodizla v mineralnem dizlu</t>
  </si>
  <si>
    <t>stošek prevoza</t>
  </si>
  <si>
    <t>dodatek za biokomponento na liter</t>
  </si>
  <si>
    <t xml:space="preserve">borzna cena za Dizel gorivo z dodatkom bio komponente na liter </t>
  </si>
  <si>
    <t>dodatek ZORD (blagovne rezerve)</t>
  </si>
  <si>
    <t>dodatek za energijsko učinkovitost</t>
  </si>
  <si>
    <t>prispevek za OVE in SPTE</t>
  </si>
  <si>
    <t>taksa (okoljska dajatev)</t>
  </si>
  <si>
    <t>trošarina</t>
  </si>
  <si>
    <t>marža na liter Dizel goriva</t>
  </si>
  <si>
    <t>cena za liter dizel gorivo z dodatkom bio komponente brez DDV</t>
  </si>
  <si>
    <t>predvidena letna količina v litrih / leto</t>
  </si>
  <si>
    <t>ocenjena letna pogodbena vrednost brez DDV</t>
  </si>
  <si>
    <t>Ponudnik:</t>
  </si>
  <si>
    <t>________________________________________________________________</t>
  </si>
  <si>
    <t>PRIKAZ IZRAČUNA CENE GORIVA in ocenjene ponudbene vrednosti za 1 leto</t>
  </si>
  <si>
    <t>Navodilo:</t>
  </si>
  <si>
    <t>Ponudnik vpisuje vrednosti le v rumeno obarvana polja.</t>
  </si>
  <si>
    <t>Ostale vrednosti so določene vnaprej, ali pa se preračunajo v skladu z nastavljeno formulo.</t>
  </si>
  <si>
    <t>Ponudnik je dolžan v času objave naročila opozoriti naročnika na morebitne napake v formulah.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</si>
</sst>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4" fontId="0" fillId="2" borderId="8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2" borderId="8" xfId="0" applyNumberFormat="1" applyFill="1" applyBorder="1"/>
    <xf numFmtId="4" fontId="0" fillId="0" borderId="1" xfId="0" applyNumberFormat="1" applyBorder="1"/>
    <xf numFmtId="14" fontId="0" fillId="0" borderId="5" xfId="0" applyNumberFormat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2" borderId="7" xfId="0" applyNumberFormat="1" applyFill="1" applyBorder="1"/>
    <xf numFmtId="4" fontId="0" fillId="0" borderId="6" xfId="0" applyNumberFormat="1" applyBorder="1"/>
    <xf numFmtId="0" fontId="3" fillId="0" borderId="1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3" fillId="0" borderId="7" xfId="0" applyNumberFormat="1" applyFont="1" applyBorder="1"/>
    <xf numFmtId="4" fontId="3" fillId="0" borderId="6" xfId="0" applyNumberFormat="1" applyFont="1" applyBorder="1"/>
    <xf numFmtId="0" fontId="0" fillId="0" borderId="5" xfId="0" applyBorder="1" applyAlignment="1">
      <alignment horizontal="center" wrapText="1"/>
    </xf>
    <xf numFmtId="0" fontId="3" fillId="0" borderId="0" xfId="0" applyFont="1"/>
    <xf numFmtId="165" fontId="3" fillId="0" borderId="0" xfId="0" applyNumberFormat="1" applyFont="1"/>
    <xf numFmtId="4" fontId="0" fillId="0" borderId="0" xfId="0" applyNumberFormat="1"/>
    <xf numFmtId="165" fontId="0" fillId="0" borderId="0" xfId="0" applyNumberFormat="1"/>
    <xf numFmtId="9" fontId="0" fillId="0" borderId="0" xfId="0" applyNumberFormat="1"/>
    <xf numFmtId="0" fontId="0" fillId="3" borderId="0" xfId="0" applyFill="1"/>
    <xf numFmtId="0" fontId="0" fillId="3" borderId="0" xfId="0" applyFill="1" applyAlignment="1">
      <alignment horizontal="center"/>
    </xf>
    <xf numFmtId="165" fontId="0" fillId="3" borderId="0" xfId="0" applyNumberFormat="1" applyFill="1"/>
    <xf numFmtId="165" fontId="0" fillId="2" borderId="0" xfId="0" applyNumberFormat="1" applyFill="1"/>
    <xf numFmtId="0" fontId="0" fillId="0" borderId="0" xfId="0" applyFont="1" applyAlignment="1">
      <alignment horizontal="center"/>
    </xf>
    <xf numFmtId="3" fontId="0" fillId="0" borderId="0" xfId="0" applyNumberFormat="1" applyFont="1"/>
    <xf numFmtId="165" fontId="1" fillId="0" borderId="0" xfId="0" applyNumberFormat="1" applyFont="1"/>
    <xf numFmtId="3" fontId="1" fillId="0" borderId="0" xfId="0" applyNumberFormat="1" applyFont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1" fillId="4" borderId="0" xfId="0" applyNumberFormat="1" applyFont="1" applyFill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3F3B1-6B2A-489F-B803-90ADD7C28AC5}">
  <dimension ref="A1:I45"/>
  <sheetViews>
    <sheetView tabSelected="1" topLeftCell="A13" zoomScaleNormal="100" workbookViewId="0">
      <selection activeCell="C47" sqref="C47"/>
    </sheetView>
  </sheetViews>
  <sheetFormatPr defaultRowHeight="15" x14ac:dyDescent="0.25"/>
  <cols>
    <col min="1" max="1" width="11.140625" customWidth="1"/>
    <col min="2" max="2" width="5.28515625" customWidth="1"/>
    <col min="3" max="3" width="11.42578125" customWidth="1"/>
    <col min="4" max="4" width="15.5703125" customWidth="1"/>
    <col min="5" max="6" width="12.140625" customWidth="1"/>
    <col min="7" max="9" width="12.140625" style="2" customWidth="1"/>
    <col min="10" max="11" width="12.140625" customWidth="1"/>
  </cols>
  <sheetData>
    <row r="1" spans="1:9" x14ac:dyDescent="0.25">
      <c r="A1" s="1" t="s">
        <v>33</v>
      </c>
    </row>
    <row r="3" spans="1:9" x14ac:dyDescent="0.25">
      <c r="A3" t="s">
        <v>31</v>
      </c>
      <c r="B3" t="s">
        <v>32</v>
      </c>
    </row>
    <row r="6" spans="1:9" ht="45" x14ac:dyDescent="0.25">
      <c r="A6" s="3"/>
      <c r="B6" s="4"/>
      <c r="C6" s="4"/>
      <c r="D6" s="5" t="s">
        <v>0</v>
      </c>
      <c r="E6" s="6" t="s">
        <v>1</v>
      </c>
      <c r="F6" s="7"/>
      <c r="G6" s="6" t="s">
        <v>2</v>
      </c>
      <c r="H6" s="7"/>
      <c r="I6"/>
    </row>
    <row r="7" spans="1:9" x14ac:dyDescent="0.25">
      <c r="A7" s="8"/>
      <c r="B7" s="9"/>
      <c r="C7" s="10" t="s">
        <v>3</v>
      </c>
      <c r="D7" s="11" t="s">
        <v>4</v>
      </c>
      <c r="E7" s="12" t="s">
        <v>5</v>
      </c>
      <c r="F7" s="11" t="s">
        <v>6</v>
      </c>
      <c r="G7" s="12" t="s">
        <v>5</v>
      </c>
      <c r="H7" s="11" t="s">
        <v>6</v>
      </c>
      <c r="I7"/>
    </row>
    <row r="8" spans="1:9" x14ac:dyDescent="0.25">
      <c r="A8" s="13"/>
      <c r="B8">
        <v>1</v>
      </c>
      <c r="C8" s="14">
        <v>44354</v>
      </c>
      <c r="D8" s="15"/>
      <c r="E8" s="16"/>
      <c r="F8" s="17" t="e">
        <f>E8/D8</f>
        <v>#DIV/0!</v>
      </c>
      <c r="G8" s="18"/>
      <c r="H8" s="19" t="e">
        <f>G8/D8</f>
        <v>#DIV/0!</v>
      </c>
      <c r="I8"/>
    </row>
    <row r="9" spans="1:9" x14ac:dyDescent="0.25">
      <c r="A9" s="13"/>
      <c r="B9">
        <v>2</v>
      </c>
      <c r="C9" s="14">
        <v>44355</v>
      </c>
      <c r="D9" s="15"/>
      <c r="E9" s="16"/>
      <c r="F9" s="17" t="e">
        <f t="shared" ref="F9:F12" si="0">E9/D9</f>
        <v>#DIV/0!</v>
      </c>
      <c r="G9" s="18"/>
      <c r="H9" s="19" t="e">
        <f>G9/D9</f>
        <v>#DIV/0!</v>
      </c>
      <c r="I9"/>
    </row>
    <row r="10" spans="1:9" x14ac:dyDescent="0.25">
      <c r="A10" s="13"/>
      <c r="B10">
        <v>3</v>
      </c>
      <c r="C10" s="14">
        <v>44356</v>
      </c>
      <c r="D10" s="15"/>
      <c r="E10" s="16"/>
      <c r="F10" s="17" t="e">
        <f t="shared" si="0"/>
        <v>#DIV/0!</v>
      </c>
      <c r="G10" s="18"/>
      <c r="H10" s="19" t="e">
        <f>G10/D10</f>
        <v>#DIV/0!</v>
      </c>
      <c r="I10"/>
    </row>
    <row r="11" spans="1:9" x14ac:dyDescent="0.25">
      <c r="A11" s="13"/>
      <c r="B11">
        <v>4</v>
      </c>
      <c r="C11" s="14">
        <v>44357</v>
      </c>
      <c r="D11" s="15"/>
      <c r="E11" s="16"/>
      <c r="F11" s="17" t="e">
        <f t="shared" si="0"/>
        <v>#DIV/0!</v>
      </c>
      <c r="G11" s="18"/>
      <c r="H11" s="19" t="e">
        <f>G11/D11</f>
        <v>#DIV/0!</v>
      </c>
      <c r="I11"/>
    </row>
    <row r="12" spans="1:9" x14ac:dyDescent="0.25">
      <c r="A12" s="13"/>
      <c r="B12" s="9">
        <v>5</v>
      </c>
      <c r="C12" s="20">
        <v>44358</v>
      </c>
      <c r="D12" s="21"/>
      <c r="E12" s="22"/>
      <c r="F12" s="23" t="e">
        <f t="shared" si="0"/>
        <v>#DIV/0!</v>
      </c>
      <c r="G12" s="24"/>
      <c r="H12" s="25" t="e">
        <f>G12/D12</f>
        <v>#DIV/0!</v>
      </c>
      <c r="I12"/>
    </row>
    <row r="13" spans="1:9" x14ac:dyDescent="0.25">
      <c r="A13" s="26"/>
      <c r="B13" s="27"/>
      <c r="C13" s="27" t="s">
        <v>7</v>
      </c>
      <c r="D13" s="28"/>
      <c r="E13" s="29" t="e">
        <f>AVERAGE(E8:E12)</f>
        <v>#DIV/0!</v>
      </c>
      <c r="F13" s="30" t="e">
        <f>AVERAGE(F8:F12)</f>
        <v>#DIV/0!</v>
      </c>
      <c r="G13" s="31" t="e">
        <f>AVERAGE(G8:G12)</f>
        <v>#DIV/0!</v>
      </c>
      <c r="H13" s="32" t="e">
        <f>AVERAGE(H8:H12)</f>
        <v>#DIV/0!</v>
      </c>
      <c r="I13"/>
    </row>
    <row r="14" spans="1:9" x14ac:dyDescent="0.25">
      <c r="D14" s="2"/>
      <c r="E14" s="2"/>
      <c r="F14" s="2"/>
      <c r="G14"/>
      <c r="H14"/>
      <c r="I14"/>
    </row>
    <row r="15" spans="1:9" x14ac:dyDescent="0.25">
      <c r="D15" s="2"/>
      <c r="E15" s="2"/>
      <c r="F15" s="2"/>
      <c r="G15"/>
      <c r="H15"/>
      <c r="I15"/>
    </row>
    <row r="16" spans="1:9" x14ac:dyDescent="0.25">
      <c r="D16" s="2"/>
      <c r="E16" s="2"/>
      <c r="F16" s="2" t="s">
        <v>8</v>
      </c>
      <c r="H16" s="2" t="s">
        <v>9</v>
      </c>
      <c r="I16"/>
    </row>
    <row r="17" spans="1:9" ht="30" x14ac:dyDescent="0.25">
      <c r="A17" s="9"/>
      <c r="B17" s="9"/>
      <c r="C17" s="9"/>
      <c r="D17" s="10"/>
      <c r="E17" s="10"/>
      <c r="F17" s="33" t="s">
        <v>10</v>
      </c>
      <c r="G17" s="10"/>
      <c r="H17" s="33" t="s">
        <v>11</v>
      </c>
      <c r="I17"/>
    </row>
    <row r="18" spans="1:9" x14ac:dyDescent="0.25">
      <c r="A18" s="34" t="s">
        <v>12</v>
      </c>
      <c r="D18" s="2"/>
      <c r="E18" s="2"/>
      <c r="F18" s="35" t="e">
        <f>F19*F20</f>
        <v>#DIV/0!</v>
      </c>
      <c r="H18" s="35" t="e">
        <f>F18</f>
        <v>#DIV/0!</v>
      </c>
      <c r="I18"/>
    </row>
    <row r="19" spans="1:9" x14ac:dyDescent="0.25">
      <c r="A19" t="s">
        <v>13</v>
      </c>
      <c r="D19" s="2"/>
      <c r="E19" s="2"/>
      <c r="F19" s="36" t="e">
        <f>F13</f>
        <v>#DIV/0!</v>
      </c>
      <c r="H19" s="36" t="e">
        <f>F19</f>
        <v>#DIV/0!</v>
      </c>
      <c r="I19"/>
    </row>
    <row r="20" spans="1:9" x14ac:dyDescent="0.25">
      <c r="A20" t="s">
        <v>14</v>
      </c>
      <c r="D20" s="2"/>
      <c r="E20" s="2"/>
      <c r="F20" s="37">
        <f>0.845/1000</f>
        <v>8.4499999999999994E-4</v>
      </c>
      <c r="H20" s="37">
        <f>F20</f>
        <v>8.4499999999999994E-4</v>
      </c>
      <c r="I20"/>
    </row>
    <row r="21" spans="1:9" x14ac:dyDescent="0.25">
      <c r="D21" s="2"/>
      <c r="E21" s="2"/>
      <c r="F21" s="37"/>
      <c r="H21" s="37"/>
      <c r="I21"/>
    </row>
    <row r="22" spans="1:9" x14ac:dyDescent="0.25">
      <c r="A22" s="34" t="s">
        <v>15</v>
      </c>
      <c r="D22" s="2"/>
      <c r="E22" s="2"/>
      <c r="F22" s="35" t="e">
        <f>F23*F24</f>
        <v>#DIV/0!</v>
      </c>
      <c r="H22" s="35" t="e">
        <f t="shared" ref="H22:H27" si="1">F22</f>
        <v>#DIV/0!</v>
      </c>
      <c r="I22"/>
    </row>
    <row r="23" spans="1:9" x14ac:dyDescent="0.25">
      <c r="A23" t="s">
        <v>16</v>
      </c>
      <c r="D23" s="2"/>
      <c r="E23" s="2"/>
      <c r="F23" s="36" t="e">
        <f>H13</f>
        <v>#DIV/0!</v>
      </c>
      <c r="H23" s="36" t="e">
        <f t="shared" si="1"/>
        <v>#DIV/0!</v>
      </c>
      <c r="I23"/>
    </row>
    <row r="24" spans="1:9" x14ac:dyDescent="0.25">
      <c r="A24" t="s">
        <v>17</v>
      </c>
      <c r="D24" s="2"/>
      <c r="E24" s="2"/>
      <c r="F24" s="37">
        <f>0.883/1000</f>
        <v>8.83E-4</v>
      </c>
      <c r="H24" s="37">
        <f t="shared" si="1"/>
        <v>8.83E-4</v>
      </c>
      <c r="I24"/>
    </row>
    <row r="25" spans="1:9" x14ac:dyDescent="0.25">
      <c r="A25" t="s">
        <v>18</v>
      </c>
      <c r="D25" s="2"/>
      <c r="E25" s="2"/>
      <c r="F25" s="38">
        <v>7.0000000000000007E-2</v>
      </c>
      <c r="H25" s="38">
        <f t="shared" si="1"/>
        <v>7.0000000000000007E-2</v>
      </c>
      <c r="I25"/>
    </row>
    <row r="26" spans="1:9" x14ac:dyDescent="0.25">
      <c r="A26" t="s">
        <v>19</v>
      </c>
      <c r="D26" s="2"/>
      <c r="E26" s="2"/>
      <c r="F26" s="37">
        <v>6.3E-2</v>
      </c>
      <c r="H26" s="37">
        <f t="shared" si="1"/>
        <v>6.3E-2</v>
      </c>
      <c r="I26"/>
    </row>
    <row r="27" spans="1:9" x14ac:dyDescent="0.25">
      <c r="A27" s="34" t="s">
        <v>20</v>
      </c>
      <c r="D27" s="2"/>
      <c r="E27" s="2"/>
      <c r="F27" s="35" t="e">
        <f>(F22-F18+F26)*7%</f>
        <v>#DIV/0!</v>
      </c>
      <c r="H27" s="35" t="e">
        <f t="shared" si="1"/>
        <v>#DIV/0!</v>
      </c>
      <c r="I27"/>
    </row>
    <row r="28" spans="1:9" x14ac:dyDescent="0.25">
      <c r="D28" s="2"/>
      <c r="E28" s="2"/>
      <c r="H28"/>
      <c r="I28"/>
    </row>
    <row r="29" spans="1:9" x14ac:dyDescent="0.25">
      <c r="A29" s="39" t="s">
        <v>21</v>
      </c>
      <c r="B29" s="39"/>
      <c r="C29" s="39"/>
      <c r="D29" s="40"/>
      <c r="E29" s="40"/>
      <c r="F29" s="41" t="e">
        <f>F18+F27</f>
        <v>#DIV/0!</v>
      </c>
      <c r="G29" s="40"/>
      <c r="H29" s="41" t="e">
        <f t="shared" ref="H29:H34" si="2">F29</f>
        <v>#DIV/0!</v>
      </c>
      <c r="I29"/>
    </row>
    <row r="30" spans="1:9" x14ac:dyDescent="0.25">
      <c r="A30" s="39" t="s">
        <v>22</v>
      </c>
      <c r="B30" s="39"/>
      <c r="C30" s="39"/>
      <c r="D30" s="40"/>
      <c r="E30" s="40"/>
      <c r="F30" s="41">
        <v>1.166E-2</v>
      </c>
      <c r="G30" s="40"/>
      <c r="H30" s="41">
        <f t="shared" si="2"/>
        <v>1.166E-2</v>
      </c>
      <c r="I30"/>
    </row>
    <row r="31" spans="1:9" x14ac:dyDescent="0.25">
      <c r="A31" s="39" t="s">
        <v>23</v>
      </c>
      <c r="B31" s="39"/>
      <c r="C31" s="39"/>
      <c r="D31" s="40"/>
      <c r="E31" s="40"/>
      <c r="F31" s="41">
        <v>8.0000000000000002E-3</v>
      </c>
      <c r="G31" s="40"/>
      <c r="H31" s="41">
        <f t="shared" si="2"/>
        <v>8.0000000000000002E-3</v>
      </c>
      <c r="I31"/>
    </row>
    <row r="32" spans="1:9" x14ac:dyDescent="0.25">
      <c r="A32" s="39" t="s">
        <v>24</v>
      </c>
      <c r="B32" s="39"/>
      <c r="C32" s="39"/>
      <c r="D32" s="40"/>
      <c r="E32" s="40"/>
      <c r="F32" s="41">
        <v>9.9000000000000008E-3</v>
      </c>
      <c r="G32" s="40"/>
      <c r="H32" s="41">
        <f t="shared" si="2"/>
        <v>9.9000000000000008E-3</v>
      </c>
      <c r="I32"/>
    </row>
    <row r="33" spans="1:9" x14ac:dyDescent="0.25">
      <c r="A33" s="39" t="s">
        <v>25</v>
      </c>
      <c r="B33" s="39"/>
      <c r="C33" s="39"/>
      <c r="D33" s="40"/>
      <c r="E33" s="40"/>
      <c r="F33" s="41">
        <v>4.6710000000000002E-2</v>
      </c>
      <c r="G33" s="40"/>
      <c r="H33" s="41">
        <f t="shared" si="2"/>
        <v>4.6710000000000002E-2</v>
      </c>
      <c r="I33"/>
    </row>
    <row r="34" spans="1:9" x14ac:dyDescent="0.25">
      <c r="A34" s="39" t="s">
        <v>26</v>
      </c>
      <c r="B34" s="39"/>
      <c r="C34" s="39"/>
      <c r="D34" s="40"/>
      <c r="E34" s="40"/>
      <c r="F34" s="41">
        <v>0.38767000000000001</v>
      </c>
      <c r="G34" s="40"/>
      <c r="H34" s="41">
        <f t="shared" si="2"/>
        <v>0.38767000000000001</v>
      </c>
      <c r="I34"/>
    </row>
    <row r="35" spans="1:9" x14ac:dyDescent="0.25">
      <c r="A35" s="39" t="s">
        <v>27</v>
      </c>
      <c r="B35" s="39"/>
      <c r="C35" s="39"/>
      <c r="D35" s="40"/>
      <c r="E35" s="40"/>
      <c r="F35" s="42"/>
      <c r="G35" s="40"/>
      <c r="H35" s="42"/>
      <c r="I35"/>
    </row>
    <row r="36" spans="1:9" x14ac:dyDescent="0.25">
      <c r="D36" s="2"/>
      <c r="E36" s="2"/>
      <c r="H36"/>
      <c r="I36"/>
    </row>
    <row r="37" spans="1:9" x14ac:dyDescent="0.25">
      <c r="A37" t="s">
        <v>28</v>
      </c>
      <c r="D37" s="2"/>
      <c r="E37" s="2"/>
      <c r="F37" s="45" t="e">
        <f>SUM(F29:F35)</f>
        <v>#DIV/0!</v>
      </c>
      <c r="G37" s="43"/>
      <c r="H37" s="45" t="e">
        <f>F37</f>
        <v>#DIV/0!</v>
      </c>
      <c r="I37"/>
    </row>
    <row r="38" spans="1:9" x14ac:dyDescent="0.25">
      <c r="A38" t="s">
        <v>29</v>
      </c>
      <c r="D38" s="2"/>
      <c r="E38" s="2"/>
      <c r="F38" s="46">
        <v>5600000</v>
      </c>
      <c r="G38" s="44"/>
      <c r="H38" s="46">
        <v>3200000</v>
      </c>
      <c r="I38"/>
    </row>
    <row r="39" spans="1:9" x14ac:dyDescent="0.25">
      <c r="A39" s="47" t="s">
        <v>30</v>
      </c>
      <c r="B39" s="47"/>
      <c r="C39" s="47"/>
      <c r="D39" s="48"/>
      <c r="E39" s="48"/>
      <c r="F39" s="49" t="e">
        <f>F37*F38</f>
        <v>#DIV/0!</v>
      </c>
      <c r="G39" s="50"/>
      <c r="H39" s="49" t="e">
        <f>H37*H38</f>
        <v>#DIV/0!</v>
      </c>
      <c r="I39"/>
    </row>
    <row r="40" spans="1:9" x14ac:dyDescent="0.25">
      <c r="D40" s="2"/>
      <c r="E40" s="2"/>
      <c r="F40" s="2"/>
      <c r="G40"/>
      <c r="H40"/>
      <c r="I40"/>
    </row>
    <row r="41" spans="1:9" x14ac:dyDescent="0.25">
      <c r="D41" s="2"/>
      <c r="E41" s="2"/>
      <c r="F41" s="2"/>
      <c r="G41"/>
      <c r="H41"/>
      <c r="I41"/>
    </row>
    <row r="42" spans="1:9" x14ac:dyDescent="0.25">
      <c r="A42" t="s">
        <v>34</v>
      </c>
      <c r="D42" s="2"/>
      <c r="E42" s="2"/>
      <c r="F42" s="2"/>
      <c r="G42"/>
      <c r="H42"/>
      <c r="I42"/>
    </row>
    <row r="43" spans="1:9" x14ac:dyDescent="0.25">
      <c r="A43" t="s">
        <v>35</v>
      </c>
    </row>
    <row r="44" spans="1:9" x14ac:dyDescent="0.25">
      <c r="A44" t="s">
        <v>36</v>
      </c>
    </row>
    <row r="45" spans="1:9" x14ac:dyDescent="0.25">
      <c r="A45" t="s">
        <v>37</v>
      </c>
    </row>
  </sheetData>
  <mergeCells count="2">
    <mergeCell ref="E6:F6"/>
    <mergeCell ref="G6:H6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Meta Goričan</dc:creator>
  <cp:lastModifiedBy>Meta Goričan</cp:lastModifiedBy>
  <dcterms:created xsi:type="dcterms:W3CDTF">2021-05-17T10:47:49Z</dcterms:created>
  <dcterms:modified xsi:type="dcterms:W3CDTF">2021-05-17T10:53:55Z</dcterms:modified>
</cp:coreProperties>
</file>